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995" windowHeight="5895" activeTab="3"/>
  </bookViews>
  <sheets>
    <sheet name="Esp" sheetId="1" r:id="rId1"/>
    <sheet name="Eng" sheetId="2" r:id="rId2"/>
    <sheet name="Fra" sheetId="3" r:id="rId3"/>
    <sheet name="Deu" sheetId="4" r:id="rId4"/>
  </sheets>
  <definedNames/>
  <calcPr fullCalcOnLoad="1"/>
</workbook>
</file>

<file path=xl/sharedStrings.xml><?xml version="1.0" encoding="utf-8"?>
<sst xmlns="http://schemas.openxmlformats.org/spreadsheetml/2006/main" count="123" uniqueCount="47">
  <si>
    <t>Diámetro total =</t>
  </si>
  <si>
    <t>cm</t>
  </si>
  <si>
    <t>Área Barrida =</t>
  </si>
  <si>
    <t>cm2</t>
  </si>
  <si>
    <t>UN ROTOR</t>
  </si>
  <si>
    <t>DOBLE ROTOR</t>
  </si>
  <si>
    <t>Diámetro Rotor 1=</t>
  </si>
  <si>
    <t>Diámetro Rotor 2=</t>
  </si>
  <si>
    <t>Distancia centros</t>
  </si>
  <si>
    <t>de los Rotores =</t>
  </si>
  <si>
    <r>
      <t>dm</t>
    </r>
    <r>
      <rPr>
        <vertAlign val="superscript"/>
        <sz val="10"/>
        <rFont val="Arial"/>
        <family val="2"/>
      </rPr>
      <t>2</t>
    </r>
  </si>
  <si>
    <t>h1</t>
  </si>
  <si>
    <t>Radio rotor 1</t>
  </si>
  <si>
    <t>Radio rotor 2</t>
  </si>
  <si>
    <t>h2</t>
  </si>
  <si>
    <t>alfa 1</t>
  </si>
  <si>
    <t>alfa 2</t>
  </si>
  <si>
    <t>b1</t>
  </si>
  <si>
    <t>b2</t>
  </si>
  <si>
    <t>triang 1</t>
  </si>
  <si>
    <t>trian 2</t>
  </si>
  <si>
    <t>arco 1</t>
  </si>
  <si>
    <t>arco 2</t>
  </si>
  <si>
    <t>sector 1</t>
  </si>
  <si>
    <t>sector 2</t>
  </si>
  <si>
    <t>dm2</t>
  </si>
  <si>
    <t>A ROTOR</t>
  </si>
  <si>
    <t>DOUNLE ROTOR</t>
  </si>
  <si>
    <t>Total Diámeter =</t>
  </si>
  <si>
    <t>Swept Area =</t>
  </si>
  <si>
    <t>Rotor Diameter 1=</t>
  </si>
  <si>
    <t>Rotor Diameter 2=</t>
  </si>
  <si>
    <t>Center distance</t>
  </si>
  <si>
    <t>Rotors =</t>
  </si>
  <si>
    <t>Zone balayée =</t>
  </si>
  <si>
    <t>Diamètre total =</t>
  </si>
  <si>
    <t>Diamètre total 1=</t>
  </si>
  <si>
    <t>Diamètre total 2=</t>
  </si>
  <si>
    <t>Distance centrale</t>
  </si>
  <si>
    <t>DOUBLE ROTOR</t>
  </si>
  <si>
    <t>DOPPELROTOR</t>
  </si>
  <si>
    <t>Gesamtdurchmesser 1=</t>
  </si>
  <si>
    <t>Gesamtdurchmesser =</t>
  </si>
  <si>
    <t>Gesamtdurchmesser 2=</t>
  </si>
  <si>
    <t>EIN ROTOR</t>
  </si>
  <si>
    <t>Gescannter Bereich =</t>
  </si>
  <si>
    <t>Achsabstand Rotoren =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</si>
</sst>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</numFmts>
  <fonts count="38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4" borderId="0" xfId="0" applyFill="1" applyAlignment="1">
      <alignment/>
    </xf>
    <xf numFmtId="2" fontId="0" fillId="35" borderId="10" xfId="0" applyNumberFormat="1" applyFill="1" applyBorder="1" applyAlignment="1">
      <alignment/>
    </xf>
    <xf numFmtId="0" fontId="0" fillId="34" borderId="0" xfId="0" applyFill="1" applyAlignment="1">
      <alignment horizontal="right"/>
    </xf>
    <xf numFmtId="0" fontId="3" fillId="36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C16" sqref="C16"/>
    </sheetView>
  </sheetViews>
  <sheetFormatPr defaultColWidth="0" defaultRowHeight="12.75" zeroHeight="1"/>
  <cols>
    <col min="1" max="1" width="1.28515625" style="0" customWidth="1"/>
    <col min="2" max="2" width="16.140625" style="0" customWidth="1"/>
    <col min="3" max="3" width="12.28125" style="0" bestFit="1" customWidth="1"/>
    <col min="4" max="4" width="6.57421875" style="0" customWidth="1"/>
    <col min="5" max="5" width="12.421875" style="0" hidden="1" customWidth="1"/>
    <col min="6" max="10" width="0" style="0" hidden="1" customWidth="1"/>
    <col min="11" max="11" width="12.421875" style="0" hidden="1" customWidth="1"/>
    <col min="12" max="12" width="12.28125" style="0" hidden="1" customWidth="1"/>
    <col min="13" max="13" width="0" style="0" hidden="1" customWidth="1"/>
    <col min="14" max="14" width="12.28125" style="0" hidden="1" customWidth="1"/>
    <col min="15" max="16384" width="0" style="0" hidden="1" customWidth="1"/>
  </cols>
  <sheetData>
    <row r="1" spans="1:4" ht="12.75">
      <c r="A1" s="2"/>
      <c r="B1" s="5" t="s">
        <v>4</v>
      </c>
      <c r="C1" s="5"/>
      <c r="D1" s="5"/>
    </row>
    <row r="2" spans="1:17" ht="13.5" thickBot="1">
      <c r="A2" s="2"/>
      <c r="B2" s="2"/>
      <c r="C2" s="2"/>
      <c r="D2" s="2"/>
      <c r="Q2">
        <f>P2/PI()</f>
        <v>0</v>
      </c>
    </row>
    <row r="3" spans="1:4" ht="13.5" thickBot="1">
      <c r="A3" s="2"/>
      <c r="B3" s="2" t="s">
        <v>0</v>
      </c>
      <c r="C3" s="1">
        <v>160</v>
      </c>
      <c r="D3" s="2" t="s">
        <v>1</v>
      </c>
    </row>
    <row r="4" spans="1:4" ht="13.5" thickBot="1">
      <c r="A4" s="2"/>
      <c r="B4" s="2"/>
      <c r="C4" s="2"/>
      <c r="D4" s="2"/>
    </row>
    <row r="5" spans="1:4" ht="15" thickBot="1">
      <c r="A5" s="2"/>
      <c r="B5" s="2" t="s">
        <v>2</v>
      </c>
      <c r="C5" s="3">
        <f>PI()*C3^2/4/100</f>
        <v>201.06192982974676</v>
      </c>
      <c r="D5" s="2" t="s">
        <v>10</v>
      </c>
    </row>
    <row r="6" spans="1:4" ht="12.75">
      <c r="A6" s="2"/>
      <c r="B6" s="2"/>
      <c r="C6" s="2"/>
      <c r="D6" s="2"/>
    </row>
    <row r="7" spans="1:4" ht="12.75">
      <c r="A7" s="2"/>
      <c r="B7" s="5" t="s">
        <v>5</v>
      </c>
      <c r="C7" s="5"/>
      <c r="D7" s="5"/>
    </row>
    <row r="8" spans="1:4" ht="13.5" thickBot="1">
      <c r="A8" s="2"/>
      <c r="B8" s="2"/>
      <c r="C8" s="2"/>
      <c r="D8" s="2"/>
    </row>
    <row r="9" spans="1:21" ht="13.5" thickBot="1">
      <c r="A9" s="2"/>
      <c r="B9" s="2" t="s">
        <v>6</v>
      </c>
      <c r="C9" s="1">
        <v>120</v>
      </c>
      <c r="D9" s="2" t="s">
        <v>1</v>
      </c>
      <c r="F9" t="s">
        <v>12</v>
      </c>
      <c r="G9">
        <f>C9/2</f>
        <v>60</v>
      </c>
      <c r="H9" t="s">
        <v>11</v>
      </c>
      <c r="I9">
        <f>G9-(G9+G11-C14)/2</f>
        <v>25</v>
      </c>
      <c r="J9" t="s">
        <v>15</v>
      </c>
      <c r="K9">
        <f>2*ACOS(I9/G9)</f>
        <v>2.282041790980738</v>
      </c>
      <c r="L9">
        <f>DEGREES(K9)</f>
        <v>130.75136329567184</v>
      </c>
      <c r="M9" t="s">
        <v>17</v>
      </c>
      <c r="N9">
        <f>G9*SIN(K9)</f>
        <v>45.45296714431548</v>
      </c>
      <c r="O9" t="s">
        <v>19</v>
      </c>
      <c r="P9">
        <f>N9*I9/2</f>
        <v>568.1620893039435</v>
      </c>
      <c r="Q9" t="s">
        <v>21</v>
      </c>
      <c r="R9">
        <f>PI()*G9^2*L9/360</f>
        <v>4107.675223765327</v>
      </c>
      <c r="S9" t="s">
        <v>23</v>
      </c>
      <c r="T9">
        <f>R9-P9</f>
        <v>3539.5131344613837</v>
      </c>
      <c r="U9" t="s">
        <v>3</v>
      </c>
    </row>
    <row r="10" spans="1:4" ht="13.5" thickBot="1">
      <c r="A10" s="2"/>
      <c r="B10" s="2"/>
      <c r="C10" s="2"/>
      <c r="D10" s="2"/>
    </row>
    <row r="11" spans="1:21" ht="13.5" thickBot="1">
      <c r="A11" s="2"/>
      <c r="B11" s="2" t="s">
        <v>7</v>
      </c>
      <c r="C11" s="1">
        <v>120</v>
      </c>
      <c r="D11" s="2" t="s">
        <v>1</v>
      </c>
      <c r="F11" t="s">
        <v>13</v>
      </c>
      <c r="G11">
        <f>C11/2</f>
        <v>60</v>
      </c>
      <c r="H11" t="s">
        <v>14</v>
      </c>
      <c r="I11">
        <f>G11-(G9+G11-C14)/2</f>
        <v>25</v>
      </c>
      <c r="J11" t="s">
        <v>16</v>
      </c>
      <c r="K11">
        <f>2*ACOS(I11/G11)</f>
        <v>2.282041790980738</v>
      </c>
      <c r="L11">
        <f>DEGREES(K11)</f>
        <v>130.75136329567184</v>
      </c>
      <c r="M11" t="s">
        <v>18</v>
      </c>
      <c r="N11">
        <f>G11*SIN(K11)</f>
        <v>45.45296714431548</v>
      </c>
      <c r="O11" t="s">
        <v>20</v>
      </c>
      <c r="P11">
        <f>N11*I11/2</f>
        <v>568.1620893039435</v>
      </c>
      <c r="Q11" t="s">
        <v>22</v>
      </c>
      <c r="R11">
        <f>PI()*G11^2*L11/360</f>
        <v>4107.675223765327</v>
      </c>
      <c r="S11" t="s">
        <v>24</v>
      </c>
      <c r="T11">
        <f>R11-P11</f>
        <v>3539.5131344613837</v>
      </c>
      <c r="U11" t="s">
        <v>3</v>
      </c>
    </row>
    <row r="12" spans="1:4" ht="12.75">
      <c r="A12" s="2"/>
      <c r="B12" s="2"/>
      <c r="C12" s="2"/>
      <c r="D12" s="2"/>
    </row>
    <row r="13" spans="1:4" ht="13.5" thickBot="1">
      <c r="A13" s="2"/>
      <c r="B13" s="2" t="s">
        <v>8</v>
      </c>
      <c r="C13" s="2"/>
      <c r="D13" s="2"/>
    </row>
    <row r="14" spans="1:4" ht="13.5" thickBot="1">
      <c r="A14" s="2"/>
      <c r="B14" s="2" t="s">
        <v>9</v>
      </c>
      <c r="C14" s="1">
        <v>50</v>
      </c>
      <c r="D14" s="2" t="s">
        <v>1</v>
      </c>
    </row>
    <row r="15" spans="1:4" ht="13.5" thickBot="1">
      <c r="A15" s="2"/>
      <c r="B15" s="2"/>
      <c r="C15" s="2"/>
      <c r="D15" s="2"/>
    </row>
    <row r="16" spans="1:4" ht="13.5" thickBot="1">
      <c r="A16" s="2"/>
      <c r="B16" s="2" t="s">
        <v>2</v>
      </c>
      <c r="C16" s="3">
        <f>IF((C9+C11)/2&lt;C14,PI()/4*(C9^2+C11^2)/100,IF(OR(I9&lt;0,I11&lt;0)=TRUE,MAX(PI()*G9^2/100,PI()*G11^2/100),(PI()/4*(C9^2+C11^2)-T9-T11)/100))</f>
        <v>155.40440836923742</v>
      </c>
      <c r="D16" s="2" t="s">
        <v>25</v>
      </c>
    </row>
    <row r="17" spans="1:4" ht="12.75">
      <c r="A17" s="2"/>
      <c r="B17" s="2"/>
      <c r="C17" s="2"/>
      <c r="D17" s="2"/>
    </row>
  </sheetData>
  <sheetProtection password="C698" sheet="1" objects="1" scenarios="1"/>
  <mergeCells count="2">
    <mergeCell ref="B1:D1"/>
    <mergeCell ref="B7:D7"/>
  </mergeCells>
  <conditionalFormatting sqref="C5 C16">
    <cfRule type="cellIs" priority="1" dxfId="0" operator="greaterThan" stopIfTrue="1">
      <formula>250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B16" sqref="B16"/>
    </sheetView>
  </sheetViews>
  <sheetFormatPr defaultColWidth="0" defaultRowHeight="12.75" customHeight="1" zeroHeight="1"/>
  <cols>
    <col min="1" max="1" width="1.28515625" style="0" customWidth="1"/>
    <col min="2" max="2" width="16.140625" style="0" customWidth="1"/>
    <col min="3" max="3" width="12.28125" style="0" bestFit="1" customWidth="1"/>
    <col min="4" max="4" width="6.57421875" style="0" customWidth="1"/>
    <col min="5" max="5" width="12.421875" style="0" hidden="1" customWidth="1"/>
    <col min="6" max="10" width="0" style="0" hidden="1" customWidth="1"/>
    <col min="11" max="11" width="12.421875" style="0" hidden="1" customWidth="1"/>
    <col min="12" max="12" width="12.28125" style="0" hidden="1" customWidth="1"/>
    <col min="13" max="13" width="0" style="0" hidden="1" customWidth="1"/>
    <col min="14" max="14" width="12.28125" style="0" hidden="1" customWidth="1"/>
    <col min="15" max="16384" width="0" style="0" hidden="1" customWidth="1"/>
  </cols>
  <sheetData>
    <row r="1" spans="1:4" ht="12.75">
      <c r="A1" s="2"/>
      <c r="B1" s="5" t="s">
        <v>26</v>
      </c>
      <c r="C1" s="5"/>
      <c r="D1" s="5"/>
    </row>
    <row r="2" spans="1:17" ht="13.5" thickBot="1">
      <c r="A2" s="2"/>
      <c r="B2" s="2"/>
      <c r="C2" s="2"/>
      <c r="D2" s="2"/>
      <c r="Q2">
        <f>P2/PI()</f>
        <v>0</v>
      </c>
    </row>
    <row r="3" spans="1:4" ht="13.5" thickBot="1">
      <c r="A3" s="2"/>
      <c r="B3" s="4" t="s">
        <v>28</v>
      </c>
      <c r="C3" s="1">
        <v>175</v>
      </c>
      <c r="D3" s="2" t="s">
        <v>1</v>
      </c>
    </row>
    <row r="4" spans="1:4" ht="13.5" thickBot="1">
      <c r="A4" s="2"/>
      <c r="B4" s="2"/>
      <c r="C4" s="2"/>
      <c r="D4" s="2"/>
    </row>
    <row r="5" spans="1:4" ht="15" thickBot="1">
      <c r="A5" s="2"/>
      <c r="B5" s="4" t="s">
        <v>29</v>
      </c>
      <c r="C5" s="3">
        <f>PI()*C3^2/4/100</f>
        <v>240.52818754046854</v>
      </c>
      <c r="D5" s="2" t="s">
        <v>10</v>
      </c>
    </row>
    <row r="6" spans="1:4" ht="12.75">
      <c r="A6" s="2"/>
      <c r="B6" s="2"/>
      <c r="C6" s="2"/>
      <c r="D6" s="2"/>
    </row>
    <row r="7" spans="1:4" ht="12.75">
      <c r="A7" s="2"/>
      <c r="B7" s="5" t="s">
        <v>27</v>
      </c>
      <c r="C7" s="5"/>
      <c r="D7" s="5"/>
    </row>
    <row r="8" spans="1:4" ht="13.5" thickBot="1">
      <c r="A8" s="2"/>
      <c r="B8" s="2"/>
      <c r="C8" s="2"/>
      <c r="D8" s="2"/>
    </row>
    <row r="9" spans="1:21" ht="13.5" thickBot="1">
      <c r="A9" s="2"/>
      <c r="B9" s="2" t="s">
        <v>30</v>
      </c>
      <c r="C9" s="1">
        <v>120</v>
      </c>
      <c r="D9" s="2" t="s">
        <v>1</v>
      </c>
      <c r="F9" t="s">
        <v>12</v>
      </c>
      <c r="G9">
        <f>C9/2</f>
        <v>60</v>
      </c>
      <c r="H9" t="s">
        <v>11</v>
      </c>
      <c r="I9">
        <f>G9-(G9+G11-C14)/2</f>
        <v>25</v>
      </c>
      <c r="J9" t="s">
        <v>15</v>
      </c>
      <c r="K9">
        <f>2*ACOS(I9/G9)</f>
        <v>2.282041790980738</v>
      </c>
      <c r="L9">
        <f>DEGREES(K9)</f>
        <v>130.75136329567184</v>
      </c>
      <c r="M9" t="s">
        <v>17</v>
      </c>
      <c r="N9">
        <f>G9*SIN(K9)</f>
        <v>45.45296714431548</v>
      </c>
      <c r="O9" t="s">
        <v>19</v>
      </c>
      <c r="P9">
        <f>N9*I9/2</f>
        <v>568.1620893039435</v>
      </c>
      <c r="Q9" t="s">
        <v>21</v>
      </c>
      <c r="R9">
        <f>PI()*G9^2*L9/360</f>
        <v>4107.675223765327</v>
      </c>
      <c r="S9" t="s">
        <v>23</v>
      </c>
      <c r="T9">
        <f>R9-P9</f>
        <v>3539.5131344613837</v>
      </c>
      <c r="U9" t="s">
        <v>3</v>
      </c>
    </row>
    <row r="10" spans="1:4" ht="13.5" thickBot="1">
      <c r="A10" s="2"/>
      <c r="B10" s="2"/>
      <c r="C10" s="2"/>
      <c r="D10" s="2"/>
    </row>
    <row r="11" spans="1:21" ht="13.5" thickBot="1">
      <c r="A11" s="2"/>
      <c r="B11" s="2" t="s">
        <v>31</v>
      </c>
      <c r="C11" s="1">
        <v>120</v>
      </c>
      <c r="D11" s="2" t="s">
        <v>1</v>
      </c>
      <c r="F11" t="s">
        <v>13</v>
      </c>
      <c r="G11">
        <f>C11/2</f>
        <v>60</v>
      </c>
      <c r="H11" t="s">
        <v>14</v>
      </c>
      <c r="I11">
        <f>G11-(G9+G11-C14)/2</f>
        <v>25</v>
      </c>
      <c r="J11" t="s">
        <v>16</v>
      </c>
      <c r="K11">
        <f>2*ACOS(I11/G11)</f>
        <v>2.282041790980738</v>
      </c>
      <c r="L11">
        <f>DEGREES(K11)</f>
        <v>130.75136329567184</v>
      </c>
      <c r="M11" t="s">
        <v>18</v>
      </c>
      <c r="N11">
        <f>G11*SIN(K11)</f>
        <v>45.45296714431548</v>
      </c>
      <c r="O11" t="s">
        <v>20</v>
      </c>
      <c r="P11">
        <f>N11*I11/2</f>
        <v>568.1620893039435</v>
      </c>
      <c r="Q11" t="s">
        <v>22</v>
      </c>
      <c r="R11">
        <f>PI()*G11^2*L11/360</f>
        <v>4107.675223765327</v>
      </c>
      <c r="S11" t="s">
        <v>24</v>
      </c>
      <c r="T11">
        <f>R11-P11</f>
        <v>3539.5131344613837</v>
      </c>
      <c r="U11" t="s">
        <v>3</v>
      </c>
    </row>
    <row r="12" spans="1:4" ht="12.75">
      <c r="A12" s="2"/>
      <c r="B12" s="2"/>
      <c r="C12" s="2"/>
      <c r="D12" s="2"/>
    </row>
    <row r="13" spans="1:4" ht="13.5" thickBot="1">
      <c r="A13" s="2"/>
      <c r="B13" s="2" t="s">
        <v>32</v>
      </c>
      <c r="C13" s="2"/>
      <c r="D13" s="2"/>
    </row>
    <row r="14" spans="1:4" ht="13.5" thickBot="1">
      <c r="A14" s="2"/>
      <c r="B14" s="4" t="s">
        <v>33</v>
      </c>
      <c r="C14" s="1">
        <v>50</v>
      </c>
      <c r="D14" s="2" t="s">
        <v>1</v>
      </c>
    </row>
    <row r="15" spans="1:4" ht="13.5" thickBot="1">
      <c r="A15" s="2"/>
      <c r="B15" s="2"/>
      <c r="C15" s="2"/>
      <c r="D15" s="2"/>
    </row>
    <row r="16" spans="1:4" ht="13.5" thickBot="1">
      <c r="A16" s="2"/>
      <c r="B16" s="4" t="s">
        <v>29</v>
      </c>
      <c r="C16" s="3">
        <f>IF((C9+C11)/2&lt;C14,PI()/4*(C9^2+C11^2)/100,IF(OR(I9&lt;0,I11&lt;0)=TRUE,MAX(PI()*G9^2/100,PI()*G11^2/100),(PI()/4*(C9^2+C11^2)-T9-T11)/100))</f>
        <v>155.40440836923742</v>
      </c>
      <c r="D16" s="2" t="s">
        <v>25</v>
      </c>
    </row>
    <row r="17" spans="1:4" ht="12.75">
      <c r="A17" s="2"/>
      <c r="B17" s="2"/>
      <c r="C17" s="2"/>
      <c r="D17" s="2"/>
    </row>
  </sheetData>
  <sheetProtection password="EC39" sheet="1" objects="1" scenarios="1"/>
  <mergeCells count="2">
    <mergeCell ref="B1:D1"/>
    <mergeCell ref="B7:D7"/>
  </mergeCells>
  <conditionalFormatting sqref="C5 C16">
    <cfRule type="cellIs" priority="1" dxfId="0" operator="greaterThan" stopIfTrue="1">
      <formula>250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B16" sqref="B16"/>
    </sheetView>
  </sheetViews>
  <sheetFormatPr defaultColWidth="0" defaultRowHeight="12.75" customHeight="1" zeroHeight="1"/>
  <cols>
    <col min="1" max="1" width="1.28515625" style="0" customWidth="1"/>
    <col min="2" max="2" width="16.140625" style="0" customWidth="1"/>
    <col min="3" max="3" width="12.28125" style="0" bestFit="1" customWidth="1"/>
    <col min="4" max="4" width="6.57421875" style="0" customWidth="1"/>
    <col min="5" max="5" width="12.421875" style="0" hidden="1" customWidth="1"/>
    <col min="6" max="10" width="0" style="0" hidden="1" customWidth="1"/>
    <col min="11" max="11" width="12.421875" style="0" hidden="1" customWidth="1"/>
    <col min="12" max="12" width="12.28125" style="0" hidden="1" customWidth="1"/>
    <col min="13" max="13" width="0" style="0" hidden="1" customWidth="1"/>
    <col min="14" max="14" width="12.28125" style="0" hidden="1" customWidth="1"/>
    <col min="15" max="16384" width="0" style="0" hidden="1" customWidth="1"/>
  </cols>
  <sheetData>
    <row r="1" spans="1:4" ht="12.75">
      <c r="A1" s="2"/>
      <c r="B1" s="5" t="s">
        <v>4</v>
      </c>
      <c r="C1" s="5"/>
      <c r="D1" s="5"/>
    </row>
    <row r="2" spans="1:17" ht="13.5" thickBot="1">
      <c r="A2" s="2"/>
      <c r="B2" s="2"/>
      <c r="C2" s="2"/>
      <c r="D2" s="2"/>
      <c r="Q2">
        <f>P2/PI()</f>
        <v>0</v>
      </c>
    </row>
    <row r="3" spans="1:4" ht="13.5" thickBot="1">
      <c r="A3" s="2"/>
      <c r="B3" s="2" t="s">
        <v>35</v>
      </c>
      <c r="C3" s="1">
        <v>160</v>
      </c>
      <c r="D3" s="2" t="s">
        <v>1</v>
      </c>
    </row>
    <row r="4" spans="1:4" ht="13.5" thickBot="1">
      <c r="A4" s="2"/>
      <c r="B4" s="2"/>
      <c r="C4" s="2"/>
      <c r="D4" s="2"/>
    </row>
    <row r="5" spans="1:4" ht="15" thickBot="1">
      <c r="A5" s="2"/>
      <c r="B5" s="2" t="s">
        <v>34</v>
      </c>
      <c r="C5" s="3">
        <f>PI()*C3^2/4/100</f>
        <v>201.06192982974676</v>
      </c>
      <c r="D5" s="2" t="s">
        <v>10</v>
      </c>
    </row>
    <row r="6" spans="1:4" ht="12.75">
      <c r="A6" s="2"/>
      <c r="B6" s="2"/>
      <c r="C6" s="2"/>
      <c r="D6" s="2"/>
    </row>
    <row r="7" spans="1:4" ht="12.75">
      <c r="A7" s="2"/>
      <c r="B7" s="5" t="s">
        <v>39</v>
      </c>
      <c r="C7" s="5"/>
      <c r="D7" s="5"/>
    </row>
    <row r="8" spans="1:4" ht="13.5" thickBot="1">
      <c r="A8" s="2"/>
      <c r="B8" s="2"/>
      <c r="C8" s="2"/>
      <c r="D8" s="2"/>
    </row>
    <row r="9" spans="1:21" ht="13.5" thickBot="1">
      <c r="A9" s="2"/>
      <c r="B9" s="2" t="s">
        <v>36</v>
      </c>
      <c r="C9" s="1">
        <v>120</v>
      </c>
      <c r="D9" s="2" t="s">
        <v>1</v>
      </c>
      <c r="F9" t="s">
        <v>12</v>
      </c>
      <c r="G9">
        <f>C9/2</f>
        <v>60</v>
      </c>
      <c r="H9" t="s">
        <v>11</v>
      </c>
      <c r="I9">
        <f>G9-(G9+G11-C14)/2</f>
        <v>25</v>
      </c>
      <c r="J9" t="s">
        <v>15</v>
      </c>
      <c r="K9">
        <f>2*ACOS(I9/G9)</f>
        <v>2.282041790980738</v>
      </c>
      <c r="L9">
        <f>DEGREES(K9)</f>
        <v>130.75136329567184</v>
      </c>
      <c r="M9" t="s">
        <v>17</v>
      </c>
      <c r="N9">
        <f>G9*SIN(K9)</f>
        <v>45.45296714431548</v>
      </c>
      <c r="O9" t="s">
        <v>19</v>
      </c>
      <c r="P9">
        <f>N9*I9/2</f>
        <v>568.1620893039435</v>
      </c>
      <c r="Q9" t="s">
        <v>21</v>
      </c>
      <c r="R9">
        <f>PI()*G9^2*L9/360</f>
        <v>4107.675223765327</v>
      </c>
      <c r="S9" t="s">
        <v>23</v>
      </c>
      <c r="T9">
        <f>R9-P9</f>
        <v>3539.5131344613837</v>
      </c>
      <c r="U9" t="s">
        <v>3</v>
      </c>
    </row>
    <row r="10" spans="1:4" ht="13.5" thickBot="1">
      <c r="A10" s="2"/>
      <c r="B10" s="2"/>
      <c r="C10" s="2"/>
      <c r="D10" s="2"/>
    </row>
    <row r="11" spans="1:21" ht="13.5" thickBot="1">
      <c r="A11" s="2"/>
      <c r="B11" s="2" t="s">
        <v>37</v>
      </c>
      <c r="C11" s="1">
        <v>120</v>
      </c>
      <c r="D11" s="2" t="s">
        <v>1</v>
      </c>
      <c r="F11" t="s">
        <v>13</v>
      </c>
      <c r="G11">
        <f>C11/2</f>
        <v>60</v>
      </c>
      <c r="H11" t="s">
        <v>14</v>
      </c>
      <c r="I11">
        <f>G11-(G9+G11-C14)/2</f>
        <v>25</v>
      </c>
      <c r="J11" t="s">
        <v>16</v>
      </c>
      <c r="K11">
        <f>2*ACOS(I11/G11)</f>
        <v>2.282041790980738</v>
      </c>
      <c r="L11">
        <f>DEGREES(K11)</f>
        <v>130.75136329567184</v>
      </c>
      <c r="M11" t="s">
        <v>18</v>
      </c>
      <c r="N11">
        <f>G11*SIN(K11)</f>
        <v>45.45296714431548</v>
      </c>
      <c r="O11" t="s">
        <v>20</v>
      </c>
      <c r="P11">
        <f>N11*I11/2</f>
        <v>568.1620893039435</v>
      </c>
      <c r="Q11" t="s">
        <v>22</v>
      </c>
      <c r="R11">
        <f>PI()*G11^2*L11/360</f>
        <v>4107.675223765327</v>
      </c>
      <c r="S11" t="s">
        <v>24</v>
      </c>
      <c r="T11">
        <f>R11-P11</f>
        <v>3539.5131344613837</v>
      </c>
      <c r="U11" t="s">
        <v>3</v>
      </c>
    </row>
    <row r="12" spans="1:4" ht="12.75">
      <c r="A12" s="2"/>
      <c r="B12" s="2"/>
      <c r="C12" s="2"/>
      <c r="D12" s="2"/>
    </row>
    <row r="13" spans="1:4" ht="13.5" thickBot="1">
      <c r="A13" s="2"/>
      <c r="B13" s="2" t="s">
        <v>38</v>
      </c>
      <c r="C13" s="2"/>
      <c r="D13" s="2"/>
    </row>
    <row r="14" spans="1:4" ht="13.5" thickBot="1">
      <c r="A14" s="2"/>
      <c r="B14" s="2" t="s">
        <v>33</v>
      </c>
      <c r="C14" s="1">
        <v>50</v>
      </c>
      <c r="D14" s="2" t="s">
        <v>1</v>
      </c>
    </row>
    <row r="15" spans="1:4" ht="13.5" thickBot="1">
      <c r="A15" s="2"/>
      <c r="B15" s="2"/>
      <c r="C15" s="2"/>
      <c r="D15" s="2"/>
    </row>
    <row r="16" spans="1:4" ht="13.5" thickBot="1">
      <c r="A16" s="2"/>
      <c r="B16" s="2" t="s">
        <v>34</v>
      </c>
      <c r="C16" s="3">
        <f>IF((C9+C11)/2&lt;C14,PI()/4*(C9^2+C11^2)/100,IF(OR(I9&lt;0,I11&lt;0)=TRUE,MAX(PI()*G9^2/100,PI()*G11^2/100),(PI()/4*(C9^2+C11^2)-T9-T11)/100))</f>
        <v>155.40440836923742</v>
      </c>
      <c r="D16" s="2" t="s">
        <v>25</v>
      </c>
    </row>
    <row r="17" spans="1:4" ht="12.75">
      <c r="A17" s="2"/>
      <c r="B17" s="2"/>
      <c r="C17" s="2"/>
      <c r="D17" s="2"/>
    </row>
  </sheetData>
  <sheetProtection password="EC39" sheet="1" objects="1" scenarios="1"/>
  <mergeCells count="2">
    <mergeCell ref="B1:D1"/>
    <mergeCell ref="B7:D7"/>
  </mergeCells>
  <conditionalFormatting sqref="C5 C16">
    <cfRule type="cellIs" priority="1" dxfId="0" operator="greaterThan" stopIfTrue="1">
      <formula>250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C16" sqref="C16"/>
    </sheetView>
  </sheetViews>
  <sheetFormatPr defaultColWidth="0" defaultRowHeight="12.75" customHeight="1" zeroHeight="1"/>
  <cols>
    <col min="1" max="1" width="1.28515625" style="0" customWidth="1"/>
    <col min="2" max="2" width="22.00390625" style="0" customWidth="1"/>
    <col min="3" max="3" width="12.28125" style="0" bestFit="1" customWidth="1"/>
    <col min="4" max="4" width="6.57421875" style="0" customWidth="1"/>
    <col min="5" max="5" width="12.421875" style="0" hidden="1" customWidth="1"/>
    <col min="6" max="10" width="0" style="0" hidden="1" customWidth="1"/>
    <col min="11" max="11" width="12.421875" style="0" hidden="1" customWidth="1"/>
    <col min="12" max="12" width="12.28125" style="0" hidden="1" customWidth="1"/>
    <col min="13" max="13" width="0" style="0" hidden="1" customWidth="1"/>
    <col min="14" max="14" width="12.28125" style="0" hidden="1" customWidth="1"/>
    <col min="15" max="16384" width="0" style="0" hidden="1" customWidth="1"/>
  </cols>
  <sheetData>
    <row r="1" spans="1:4" ht="12.75">
      <c r="A1" s="2"/>
      <c r="B1" s="5" t="s">
        <v>44</v>
      </c>
      <c r="C1" s="5"/>
      <c r="D1" s="5"/>
    </row>
    <row r="2" spans="1:17" ht="13.5" thickBot="1">
      <c r="A2" s="2"/>
      <c r="B2" s="2"/>
      <c r="C2" s="2"/>
      <c r="D2" s="2"/>
      <c r="Q2">
        <f>P2/PI()</f>
        <v>0</v>
      </c>
    </row>
    <row r="3" spans="1:4" ht="13.5" thickBot="1">
      <c r="A3" s="2"/>
      <c r="B3" s="4" t="s">
        <v>42</v>
      </c>
      <c r="C3" s="1">
        <v>160</v>
      </c>
      <c r="D3" s="2" t="s">
        <v>1</v>
      </c>
    </row>
    <row r="4" spans="1:4" ht="13.5" thickBot="1">
      <c r="A4" s="2"/>
      <c r="B4" s="2"/>
      <c r="C4" s="2"/>
      <c r="D4" s="2"/>
    </row>
    <row r="5" spans="1:4" ht="15" thickBot="1">
      <c r="A5" s="2"/>
      <c r="B5" s="4" t="s">
        <v>45</v>
      </c>
      <c r="C5" s="3">
        <f>PI()*C3^2/4/100</f>
        <v>201.06192982974676</v>
      </c>
      <c r="D5" s="2" t="s">
        <v>10</v>
      </c>
    </row>
    <row r="6" spans="1:4" ht="12.75">
      <c r="A6" s="2"/>
      <c r="B6" s="2"/>
      <c r="C6" s="2"/>
      <c r="D6" s="2"/>
    </row>
    <row r="7" spans="1:4" ht="12.75">
      <c r="A7" s="2"/>
      <c r="B7" s="5" t="s">
        <v>40</v>
      </c>
      <c r="C7" s="5"/>
      <c r="D7" s="5"/>
    </row>
    <row r="8" spans="1:4" ht="13.5" thickBot="1">
      <c r="A8" s="2"/>
      <c r="B8" s="2"/>
      <c r="C8" s="2"/>
      <c r="D8" s="2"/>
    </row>
    <row r="9" spans="1:21" ht="13.5" thickBot="1">
      <c r="A9" s="2"/>
      <c r="B9" s="4" t="s">
        <v>41</v>
      </c>
      <c r="C9" s="1">
        <v>120</v>
      </c>
      <c r="D9" s="2" t="s">
        <v>1</v>
      </c>
      <c r="F9" t="s">
        <v>12</v>
      </c>
      <c r="G9">
        <f>C9/2</f>
        <v>60</v>
      </c>
      <c r="H9" t="s">
        <v>11</v>
      </c>
      <c r="I9">
        <f>G9-(G9+G11-C14)/2</f>
        <v>25</v>
      </c>
      <c r="J9" t="s">
        <v>15</v>
      </c>
      <c r="K9">
        <f>2*ACOS(I9/G9)</f>
        <v>2.282041790980738</v>
      </c>
      <c r="L9">
        <f>DEGREES(K9)</f>
        <v>130.75136329567184</v>
      </c>
      <c r="M9" t="s">
        <v>17</v>
      </c>
      <c r="N9">
        <f>G9*SIN(K9)</f>
        <v>45.45296714431548</v>
      </c>
      <c r="O9" t="s">
        <v>19</v>
      </c>
      <c r="P9">
        <f>N9*I9/2</f>
        <v>568.1620893039435</v>
      </c>
      <c r="Q9" t="s">
        <v>21</v>
      </c>
      <c r="R9">
        <f>PI()*G9^2*L9/360</f>
        <v>4107.675223765327</v>
      </c>
      <c r="S9" t="s">
        <v>23</v>
      </c>
      <c r="T9">
        <f>R9-P9</f>
        <v>3539.5131344613837</v>
      </c>
      <c r="U9" t="s">
        <v>3</v>
      </c>
    </row>
    <row r="10" spans="1:4" ht="13.5" thickBot="1">
      <c r="A10" s="2"/>
      <c r="B10" s="2"/>
      <c r="C10" s="2"/>
      <c r="D10" s="2"/>
    </row>
    <row r="11" spans="1:21" ht="13.5" thickBot="1">
      <c r="A11" s="2"/>
      <c r="B11" s="4" t="s">
        <v>43</v>
      </c>
      <c r="C11" s="1">
        <v>120</v>
      </c>
      <c r="D11" s="2" t="s">
        <v>1</v>
      </c>
      <c r="F11" t="s">
        <v>13</v>
      </c>
      <c r="G11">
        <f>C11/2</f>
        <v>60</v>
      </c>
      <c r="H11" t="s">
        <v>14</v>
      </c>
      <c r="I11">
        <f>G11-(G9+G11-C14)/2</f>
        <v>25</v>
      </c>
      <c r="J11" t="s">
        <v>16</v>
      </c>
      <c r="K11">
        <f>2*ACOS(I11/G11)</f>
        <v>2.282041790980738</v>
      </c>
      <c r="L11">
        <f>DEGREES(K11)</f>
        <v>130.75136329567184</v>
      </c>
      <c r="M11" t="s">
        <v>18</v>
      </c>
      <c r="N11">
        <f>G11*SIN(K11)</f>
        <v>45.45296714431548</v>
      </c>
      <c r="O11" t="s">
        <v>20</v>
      </c>
      <c r="P11">
        <f>N11*I11/2</f>
        <v>568.1620893039435</v>
      </c>
      <c r="Q11" t="s">
        <v>22</v>
      </c>
      <c r="R11">
        <f>PI()*G11^2*L11/360</f>
        <v>4107.675223765327</v>
      </c>
      <c r="S11" t="s">
        <v>24</v>
      </c>
      <c r="T11">
        <f>R11-P11</f>
        <v>3539.5131344613837</v>
      </c>
      <c r="U11" t="s">
        <v>3</v>
      </c>
    </row>
    <row r="12" spans="1:4" ht="12.75">
      <c r="A12" s="2"/>
      <c r="B12" s="2"/>
      <c r="C12" s="2"/>
      <c r="D12" s="2"/>
    </row>
    <row r="13" spans="1:4" ht="13.5" thickBot="1">
      <c r="A13" s="2"/>
      <c r="B13" s="4"/>
      <c r="C13" s="2"/>
      <c r="D13" s="2"/>
    </row>
    <row r="14" spans="1:4" ht="13.5" thickBot="1">
      <c r="A14" s="2"/>
      <c r="B14" s="4" t="s">
        <v>46</v>
      </c>
      <c r="C14" s="1">
        <v>50</v>
      </c>
      <c r="D14" s="2" t="s">
        <v>1</v>
      </c>
    </row>
    <row r="15" spans="1:4" ht="13.5" thickBot="1">
      <c r="A15" s="2"/>
      <c r="B15" s="2"/>
      <c r="C15" s="2"/>
      <c r="D15" s="2"/>
    </row>
    <row r="16" spans="1:4" ht="13.5" thickBot="1">
      <c r="A16" s="2"/>
      <c r="B16" s="4" t="s">
        <v>45</v>
      </c>
      <c r="C16" s="3">
        <f>IF((C9+C11)/2&lt;C14,PI()/4*(C9^2+C11^2)/100,IF(OR(I9&lt;0,I11&lt;0)=TRUE,MAX(PI()*G9^2/100,PI()*G11^2/100),(PI()/4*(C9^2+C11^2)-T9-T11)/100))</f>
        <v>155.40440836923742</v>
      </c>
      <c r="D16" s="2" t="s">
        <v>25</v>
      </c>
    </row>
    <row r="17" spans="1:4" ht="12.75">
      <c r="A17" s="2"/>
      <c r="B17" s="2"/>
      <c r="C17" s="2"/>
      <c r="D17" s="2"/>
    </row>
  </sheetData>
  <sheetProtection password="EC39" sheet="1"/>
  <mergeCells count="2">
    <mergeCell ref="B1:D1"/>
    <mergeCell ref="B7:D7"/>
  </mergeCells>
  <conditionalFormatting sqref="C5 C16">
    <cfRule type="cellIs" priority="1" dxfId="0" operator="greaterThan" stopIfTrue="1">
      <formula>250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Eladi lozano</dc:creator>
  <cp:keywords/>
  <dc:description/>
  <cp:lastModifiedBy>Eladi Lozano</cp:lastModifiedBy>
  <dcterms:created xsi:type="dcterms:W3CDTF">2008-11-13T13:20:11Z</dcterms:created>
  <dcterms:modified xsi:type="dcterms:W3CDTF">2020-03-14T18:20:47Z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1547326666</vt:i4>
  </property>
  <property fmtid="{D5CDD505-2E9C-101B-9397-08002B2CF9AE}" pid="3" name="_NewReviewCycle">
    <vt:lpwstr/>
  </property>
  <property fmtid="{D5CDD505-2E9C-101B-9397-08002B2CF9AE}" pid="4" name="_EmailSubject">
    <vt:lpwstr>F3C-rotor.xls</vt:lpwstr>
  </property>
  <property fmtid="{D5CDD505-2E9C-101B-9397-08002B2CF9AE}" pid="5" name="_AuthorEmail">
    <vt:lpwstr>joan.velasco@prysmian.com</vt:lpwstr>
  </property>
  <property fmtid="{D5CDD505-2E9C-101B-9397-08002B2CF9AE}" pid="6" name="_AuthorEmailDisplayName">
    <vt:lpwstr>Velasco Joan, ES</vt:lpwstr>
  </property>
  <property fmtid="{D5CDD505-2E9C-101B-9397-08002B2CF9AE}" pid="7" name="_ReviewingToolsShownOnce">
    <vt:lpwstr/>
  </property>
</Properties>
</file>